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527C7A5-16B7-4BD2-86D2-25192BF79717}" xr6:coauthVersionLast="47" xr6:coauthVersionMax="47" xr10:uidLastSave="{00000000-0000-0000-0000-000000000000}"/>
  <bookViews>
    <workbookView xWindow="-120" yWindow="-120" windowWidth="29040" windowHeight="15840" xr2:uid="{DA86AF35-0AD6-4F1C-B413-B162EB166B1B}"/>
  </bookViews>
  <sheets>
    <sheet name="Registar ugovora 2025" sheetId="3" r:id="rId1"/>
  </sheets>
  <definedNames>
    <definedName name="_xlnm._FilterDatabase" localSheetId="0" hidden="1">'Registar ugovora 2025'!$A$2:$S$43</definedName>
    <definedName name="_xlnm.Print_Titles" localSheetId="0">'Registar ugovora 2025'!$2:$2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3" l="1"/>
  <c r="O43" i="3" s="1"/>
  <c r="N42" i="3"/>
  <c r="O42" i="3" s="1"/>
  <c r="N41" i="3"/>
  <c r="O41" i="3" s="1"/>
  <c r="N40" i="3"/>
  <c r="O40" i="3" s="1"/>
  <c r="N39" i="3"/>
  <c r="O39" i="3" s="1"/>
  <c r="N36" i="3"/>
  <c r="N37" i="3"/>
  <c r="N38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14" i="3"/>
  <c r="N13" i="3"/>
  <c r="N12" i="3"/>
  <c r="N11" i="3"/>
  <c r="N7" i="3"/>
  <c r="N8" i="3"/>
  <c r="N9" i="3"/>
  <c r="N6" i="3"/>
  <c r="N3" i="3"/>
  <c r="O6" i="3"/>
  <c r="O13" i="3"/>
  <c r="O14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</calcChain>
</file>

<file path=xl/sharedStrings.xml><?xml version="1.0" encoding="utf-8"?>
<sst xmlns="http://schemas.openxmlformats.org/spreadsheetml/2006/main" count="354" uniqueCount="172">
  <si>
    <t>046-4-2024-EMV</t>
  </si>
  <si>
    <t>RADOVI HITNIH INTERVENCIJA NA POPRAVCIMA KROVOVA</t>
  </si>
  <si>
    <t>Radovi</t>
  </si>
  <si>
    <t>GRADITELJSTVO I TRGOVINA PERIĆ d.o.o.</t>
  </si>
  <si>
    <t>046-2-2024-EMV</t>
  </si>
  <si>
    <t>Usluge</t>
  </si>
  <si>
    <t>Zagreb plakat d.o.o.</t>
  </si>
  <si>
    <t>046-1-2024-EVV</t>
  </si>
  <si>
    <t>JEDNOKRATNI TEPISI ZA SAJAMSKE POTREBE</t>
  </si>
  <si>
    <t>Robe</t>
  </si>
  <si>
    <t>GHIA STORE d.o.o.</t>
  </si>
  <si>
    <t>2024-218</t>
  </si>
  <si>
    <t>TOP STUDIO SB d.o.o.</t>
  </si>
  <si>
    <t>red.br.</t>
  </si>
  <si>
    <t>EBN</t>
  </si>
  <si>
    <t>PREDMET NABAVE</t>
  </si>
  <si>
    <t>VRSTA PREDMETA</t>
  </si>
  <si>
    <t>OIB UGOVRATELJA</t>
  </si>
  <si>
    <t>NAZIV UGOVARATELJA</t>
  </si>
  <si>
    <t>IZNOS UG/OS/N bez PDV-a</t>
  </si>
  <si>
    <t>IZNOS UG/OS/N sa PDV-om</t>
  </si>
  <si>
    <t>Obrazloženje iznosa plaćanja</t>
  </si>
  <si>
    <t>Napomena</t>
  </si>
  <si>
    <t>CPV</t>
  </si>
  <si>
    <t>BROJ OBJAVE IZ EOJN</t>
  </si>
  <si>
    <t>VRSTA POSTUPKA</t>
  </si>
  <si>
    <t>OZNAKA BROJ UG/OS/N</t>
  </si>
  <si>
    <t>DATUM SKLAPANJA UG/OS/N</t>
  </si>
  <si>
    <t>ROK NA KOJI JE SKLOPLJEN UG/OS/N</t>
  </si>
  <si>
    <t>Datum izvršenja (datum kada ug/OS izvršen)</t>
  </si>
  <si>
    <t>45261900</t>
  </si>
  <si>
    <t>Otvoreni postupak</t>
  </si>
  <si>
    <t>79341000</t>
  </si>
  <si>
    <r>
      <rPr>
        <b/>
        <sz val="11"/>
        <rFont val="Source Sans Pro"/>
        <family val="2"/>
      </rPr>
      <t xml:space="preserve">GRUPA 1. </t>
    </r>
    <r>
      <rPr>
        <sz val="11"/>
        <rFont val="Source Sans Pro"/>
        <family val="2"/>
      </rPr>
      <t xml:space="preserve">ZAKUP MEDIJSKOG PROSTORA NA </t>
    </r>
    <r>
      <rPr>
        <b/>
        <sz val="11"/>
        <rFont val="Source Sans Pro"/>
        <family val="2"/>
      </rPr>
      <t>OSVIJETLJENIM</t>
    </r>
    <r>
      <rPr>
        <sz val="11"/>
        <rFont val="Source Sans Pro"/>
        <family val="2"/>
      </rPr>
      <t xml:space="preserve"> REKLAMNIM PANOIMA NA PODRUČJU GRADA ZAGREBA</t>
    </r>
  </si>
  <si>
    <r>
      <rPr>
        <b/>
        <sz val="11"/>
        <rFont val="Source Sans Pro"/>
        <family val="2"/>
      </rPr>
      <t>GRUPA 2.</t>
    </r>
    <r>
      <rPr>
        <sz val="11"/>
        <rFont val="Source Sans Pro"/>
        <family val="2"/>
      </rPr>
      <t xml:space="preserve"> ZAKUP MEDIJSKOG PROSTORA NA </t>
    </r>
    <r>
      <rPr>
        <b/>
        <sz val="11"/>
        <rFont val="Source Sans Pro"/>
        <family val="2"/>
      </rPr>
      <t xml:space="preserve">NEOSVIJETLJENIM </t>
    </r>
    <r>
      <rPr>
        <sz val="11"/>
        <rFont val="Source Sans Pro"/>
        <family val="2"/>
      </rPr>
      <t>REKLAMNIM PANOIMA NA PODRUČJU GRADA ZAGREBA</t>
    </r>
  </si>
  <si>
    <t>na temelju OS 785/2024</t>
  </si>
  <si>
    <t>39534000</t>
  </si>
  <si>
    <t>na temelju OS 825/2024</t>
  </si>
  <si>
    <t>Jednostavna nabava</t>
  </si>
  <si>
    <t>39151000</t>
  </si>
  <si>
    <t>30 dana</t>
  </si>
  <si>
    <t>48600000</t>
  </si>
  <si>
    <t>narudžbenica na temelju OS 812/2024</t>
  </si>
  <si>
    <t>Objedinjeni postupak koji provodi središnje tijelo za javnu nabavu (Grad Zagreb)</t>
  </si>
  <si>
    <t>046-2-2023-EMV</t>
  </si>
  <si>
    <t xml:space="preserve">79932000 </t>
  </si>
  <si>
    <t>24.01.2025.</t>
  </si>
  <si>
    <t>LEDaudio d.o.o</t>
  </si>
  <si>
    <t>98176332441</t>
  </si>
  <si>
    <t>046-6-2024-EMV</t>
  </si>
  <si>
    <t>Postupak koji provodi središnje tijelo za javnu nabavu (Grad Zagreb)</t>
  </si>
  <si>
    <t>MODULARNA ALUMINJSKA ŠTAND KONSTRUKCIJA</t>
  </si>
  <si>
    <t>UG 100/2025</t>
  </si>
  <si>
    <t>2025/S F03-0001570</t>
  </si>
  <si>
    <t>CROATIA OSIGURANJE d.d.</t>
  </si>
  <si>
    <t>27.03.2025.</t>
  </si>
  <si>
    <t>UG 6791/25-0303/OS-50</t>
  </si>
  <si>
    <t>Grupa 1. OSIGURANJE IMOVINE, OSIGURANJE OD ODGOVORNOSTI (OSIGURANJE OD POTRESA)</t>
  </si>
  <si>
    <t>Grupa 2. OSIGURANJE OD AUTOMOBILSKE ODGOVORNOSTI I OSIGURANJE OSOBA OD POSLJEDICA NESRETNOG SLUČAJA</t>
  </si>
  <si>
    <t>1 godina</t>
  </si>
  <si>
    <t>26187994862</t>
  </si>
  <si>
    <t>IZVOĐENJE RADOVA RUŠENJA I DEMONTAŽE 10 OBJEKATA NA OTVORENOM PROSTORU</t>
  </si>
  <si>
    <t>UG. 6761/25-0302/OS-30</t>
  </si>
  <si>
    <t>17.02.2025.</t>
  </si>
  <si>
    <t>29789439897</t>
  </si>
  <si>
    <t>2025-120</t>
  </si>
  <si>
    <t>NABAVA INFORMACIJSKOG SUSTAVA ZA JAVNU NABAVU ZAGREBAČKOG VELESAJMA</t>
  </si>
  <si>
    <t>2025-178</t>
  </si>
  <si>
    <t>NABAVA SUDOPERA</t>
  </si>
  <si>
    <t>2025-237</t>
  </si>
  <si>
    <t>2025-179</t>
  </si>
  <si>
    <t>NABAVA LED REFLEKTORA 32W S PRIKLJUČKOM NA NAPAJANJE PREKO ELEKTRIČNE TRAČNICE</t>
  </si>
  <si>
    <t>2025-251</t>
  </si>
  <si>
    <t>07.03.2025.</t>
  </si>
  <si>
    <t>06.03.2025.</t>
  </si>
  <si>
    <t>10.03.2025.</t>
  </si>
  <si>
    <t>77917801452</t>
  </si>
  <si>
    <t>99197030264</t>
  </si>
  <si>
    <t xml:space="preserve">ETT LIGHTING D.O.O. </t>
  </si>
  <si>
    <t xml:space="preserve">RIS d.o.o. </t>
  </si>
  <si>
    <t>BORRELLY 2020 d.o.o.</t>
  </si>
  <si>
    <t>2025-152</t>
  </si>
  <si>
    <t>35111400</t>
  </si>
  <si>
    <t>NABAVA NOVIH KONFERENCIJSKIH STOLACA</t>
  </si>
  <si>
    <t>096953926570</t>
  </si>
  <si>
    <t>FILIA d.o.o.</t>
  </si>
  <si>
    <t>Grupa 1. NABAVA NOVOG SUSTAVA ZA DOJAVU POŽARA U PAVILJONU 12</t>
  </si>
  <si>
    <t>Grupa 2. NABAVA NOVOG SUSTAVA ZA DOJAVU POŽARA U PAVILJONU 34</t>
  </si>
  <si>
    <t>ALARM AUTOMATIKA d.o.o.</t>
  </si>
  <si>
    <t>30532290707</t>
  </si>
  <si>
    <t>45110000-1</t>
  </si>
  <si>
    <t>OPSKRBA ELEKTRIČNOM ENERGIJOM ZA 2025. GODINU</t>
  </si>
  <si>
    <t>09310000</t>
  </si>
  <si>
    <t>UG. 426/2025</t>
  </si>
  <si>
    <t>07.04.2025.</t>
  </si>
  <si>
    <t>63073332379</t>
  </si>
  <si>
    <t>HEP OPSKRBA d.o.o.</t>
  </si>
  <si>
    <t xml:space="preserve">
Z-2024-9 
(2467-2024-EVV)</t>
  </si>
  <si>
    <t>Z-2023-7</t>
  </si>
  <si>
    <t>HP-23/2/1-014975/25</t>
  </si>
  <si>
    <t>28.03.2025.</t>
  </si>
  <si>
    <t>od 06.03.2025. do 05.03.2026.</t>
  </si>
  <si>
    <t>87311810356</t>
  </si>
  <si>
    <t>2025-282</t>
  </si>
  <si>
    <t>20.03.2025.</t>
  </si>
  <si>
    <t>POŠTANSKE USLUGE-pisma</t>
  </si>
  <si>
    <t>64110000</t>
  </si>
  <si>
    <t xml:space="preserve">31518100 </t>
  </si>
  <si>
    <t>2025-314</t>
  </si>
  <si>
    <t>2025-315</t>
  </si>
  <si>
    <t>31.3.2025.</t>
  </si>
  <si>
    <t>do 31.03.2026.</t>
  </si>
  <si>
    <t>2022-1</t>
  </si>
  <si>
    <t>HP- HRVATSKA POŠTA d.d.</t>
  </si>
  <si>
    <t>UG 6790-/25-0303/PS-540</t>
  </si>
  <si>
    <t>od 01.4.2025. do 31.3.2026.</t>
  </si>
  <si>
    <t>ugovor na temelju OS 86/2024</t>
  </si>
  <si>
    <t>ugovor na temelju OS 1207/2023</t>
  </si>
  <si>
    <t xml:space="preserve">ugovor na temelju OS 1207/2023 </t>
  </si>
  <si>
    <t>08999470387</t>
  </si>
  <si>
    <t>od 12.02.2025.-11.02.2026.</t>
  </si>
  <si>
    <t>UG 6748/25-1701/OS-540</t>
  </si>
  <si>
    <t>12.02.2025.</t>
  </si>
  <si>
    <t>USLUGA POLAGANJA TEPIHA ZA POTREBE SAJMOVA I DOGAĐANJA</t>
  </si>
  <si>
    <t>ugovor na temelju OS 70/2024</t>
  </si>
  <si>
    <t>središnje tijelo za javnu nabavu (Grad Zagreb)</t>
  </si>
  <si>
    <t>45 dana od dana uvođenja u posao</t>
  </si>
  <si>
    <t>EURO ROSA IP d.o.o.</t>
  </si>
  <si>
    <t>58421021869</t>
  </si>
  <si>
    <t>III.UGOVOR 168/2025</t>
  </si>
  <si>
    <t>NABAVA PAPIRNE KONFEKCIJE ZA HIGIJENSKU POTREBU</t>
  </si>
  <si>
    <t>Z-2023-4</t>
  </si>
  <si>
    <t>ograničeni postupak s ciljem sklapanja dinamičkog sustava nabave</t>
  </si>
  <si>
    <t>2025/S F03-0002283</t>
  </si>
  <si>
    <t>33772000</t>
  </si>
  <si>
    <t>2025-141-OS 891-2023</t>
  </si>
  <si>
    <t>2025-209-OS 891/2023</t>
  </si>
  <si>
    <t>2025-290-OS 891/2023</t>
  </si>
  <si>
    <t>2025-319-OS 891/2023</t>
  </si>
  <si>
    <t>2025-106-OS 891/2023</t>
  </si>
  <si>
    <t>2025-56-OS-825/2024</t>
  </si>
  <si>
    <t>2025-146-OS-825/2024</t>
  </si>
  <si>
    <t>2025-205-OS-825/2024</t>
  </si>
  <si>
    <t>2025-284-OS-825/2024</t>
  </si>
  <si>
    <t>2025-33-OS-NOS-812/2024</t>
  </si>
  <si>
    <t>2025-34-OS-NOS-812/2024</t>
  </si>
  <si>
    <t>2025-35-OS-NOS--812/2024</t>
  </si>
  <si>
    <t>2025-84-NOS-812/24</t>
  </si>
  <si>
    <t>2025-118-NOS-812/2024</t>
  </si>
  <si>
    <t>2025-172-NOS 812/2024</t>
  </si>
  <si>
    <t>2025-188-NOS 812/24</t>
  </si>
  <si>
    <t>2025-191-NOS 812/2024</t>
  </si>
  <si>
    <t>2025-247-NOS-812/2024</t>
  </si>
  <si>
    <t>2025-274-NOS-812/2024</t>
  </si>
  <si>
    <t>2025-286-OS-812/2024</t>
  </si>
  <si>
    <t>2025-291-OS-812/2024</t>
  </si>
  <si>
    <t>2025-301-NOS 812/2024</t>
  </si>
  <si>
    <t>2025-312-OS-812/24</t>
  </si>
  <si>
    <t>2025-324-NOS 812/2024</t>
  </si>
  <si>
    <t>2025-48-OS -785-2024</t>
  </si>
  <si>
    <t>2025-158-OS 785/24</t>
  </si>
  <si>
    <t>ČIS-ŠTEFANAC VL.MILAN ŠTEFANAC</t>
  </si>
  <si>
    <t>02.04.2025.</t>
  </si>
  <si>
    <t>Ukupni isplaćeni iznos sa PDV-om</t>
  </si>
  <si>
    <t>PDV</t>
  </si>
  <si>
    <t>na temelju OS 891/2023</t>
  </si>
  <si>
    <t>046-1-2023-EMV</t>
  </si>
  <si>
    <t>RADOVI NA PRIVREMENIM ELEKTROINSTALACIJAMA ZA SAJMOVE, MANIFESTACIJE I BLAGDANE</t>
  </si>
  <si>
    <t>76370234816</t>
  </si>
  <si>
    <t xml:space="preserve">ELICOM D.O.O. </t>
  </si>
  <si>
    <t>45311000</t>
  </si>
  <si>
    <t>REGISTAR UGOVORA, OKVIRNIH SPORAZUMA I UGOVORA/NARUDŽBENICA  NA TEMELJU OKVIRNIH SPORAZUMA u  2025. g. (ažurirano 16.4.2025.)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</si>
</sst>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\.m\.yyyy\."/>
  </numFmts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Source Sans Pro"/>
      <family val="2"/>
    </font>
    <font>
      <sz val="11"/>
      <color rgb="FFFF0000"/>
      <name val="Aptos Narrow"/>
      <family val="2"/>
      <charset val="238"/>
      <scheme val="minor"/>
    </font>
    <font>
      <sz val="11"/>
      <name val="Source Sans Pro"/>
      <family val="2"/>
    </font>
    <font>
      <b/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b/>
      <sz val="11"/>
      <name val="Source Sans Pro"/>
      <family val="2"/>
    </font>
    <font>
      <sz val="12"/>
      <color indexed="64"/>
      <name val="Calibri"/>
      <family val="2"/>
      <charset val="238"/>
    </font>
    <font>
      <sz val="12"/>
      <name val="Calibri"/>
      <family val="2"/>
      <charset val="238"/>
    </font>
    <font>
      <sz val="11"/>
      <color theme="1"/>
      <name val="Aptos Narrow"/>
      <family val="2"/>
      <scheme val="minor"/>
    </font>
    <font>
      <sz val="11"/>
      <name val="Times New Roman"/>
      <family val="1"/>
      <charset val="238"/>
    </font>
    <font>
      <sz val="11"/>
      <name val="Aptos Narrow"/>
      <family val="2"/>
      <scheme val="minor"/>
    </font>
    <font>
      <sz val="11"/>
      <name val="Calibri"/>
      <family val="2"/>
      <charset val="238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3" fillId="0" borderId="1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1" applyBorder="1" applyAlignment="1">
      <alignment vertical="center" wrapText="1"/>
    </xf>
    <xf numFmtId="0" fontId="9" fillId="0" borderId="1" xfId="1" applyBorder="1" applyAlignment="1">
      <alignment horizontal="center" vertical="center" wrapText="1"/>
    </xf>
    <xf numFmtId="14" fontId="9" fillId="0" borderId="1" xfId="1" applyNumberForma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0" fillId="3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4" fontId="10" fillId="0" borderId="1" xfId="1" applyNumberFormat="1" applyFont="1" applyBorder="1" applyAlignment="1">
      <alignment horizontal="center" vertical="center" wrapText="1"/>
    </xf>
    <xf numFmtId="17" fontId="10" fillId="0" borderId="1" xfId="1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14" fontId="10" fillId="0" borderId="4" xfId="1" applyNumberFormat="1" applyFont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/>
    </xf>
    <xf numFmtId="164" fontId="9" fillId="0" borderId="1" xfId="1" applyNumberFormat="1" applyBorder="1" applyAlignment="1">
      <alignment vertical="center" wrapText="1"/>
    </xf>
    <xf numFmtId="164" fontId="9" fillId="0" borderId="1" xfId="1" applyNumberFormat="1" applyBorder="1" applyAlignment="1">
      <alignment horizontal="right" vertical="center"/>
    </xf>
    <xf numFmtId="164" fontId="9" fillId="0" borderId="4" xfId="1" applyNumberForma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164" fontId="0" fillId="0" borderId="1" xfId="0" applyNumberFormat="1" applyBorder="1"/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49" fontId="9" fillId="0" borderId="1" xfId="1" applyNumberFormat="1" applyBorder="1" applyAlignment="1">
      <alignment horizontal="center" vertical="center"/>
    </xf>
  </cellXfs>
  <cellStyles count="2">
    <cellStyle name="Normalno" xfId="0" builtinId="0"/>
    <cellStyle name="Normalno 2" xfId="1" xr:uid="{7831BE81-2114-4DF6-8F94-CCE2C118AD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E3B66-5946-498A-877D-5B40FE9B4760}">
  <sheetPr>
    <pageSetUpPr fitToPage="1"/>
  </sheetPr>
  <dimension ref="A1:S43"/>
  <sheetViews>
    <sheetView tabSelected="1" zoomScaleNormal="100" workbookViewId="0">
      <selection activeCell="E4" sqref="E4"/>
    </sheetView>
  </sheetViews>
  <sheetFormatPr defaultRowHeight="15" x14ac:dyDescent="0.25"/>
  <cols>
    <col min="1" max="1" width="9.140625" style="2"/>
    <col min="2" max="2" width="19.28515625" style="2" customWidth="1"/>
    <col min="3" max="3" width="33.140625" style="1" customWidth="1"/>
    <col min="4" max="4" width="16.85546875" style="7" customWidth="1"/>
    <col min="5" max="6" width="16.85546875" style="2" customWidth="1"/>
    <col min="7" max="7" width="12.42578125" style="2" customWidth="1"/>
    <col min="8" max="8" width="22.85546875" style="2" customWidth="1"/>
    <col min="9" max="10" width="16.7109375" style="2" customWidth="1"/>
    <col min="11" max="11" width="20.5703125" style="7" customWidth="1"/>
    <col min="12" max="12" width="20.85546875" style="42" customWidth="1"/>
    <col min="13" max="14" width="16.28515625" style="24" customWidth="1"/>
    <col min="15" max="15" width="16.5703125" style="20" customWidth="1"/>
    <col min="16" max="16" width="20.28515625" style="1" customWidth="1"/>
    <col min="17" max="17" width="19.85546875" style="25" customWidth="1"/>
    <col min="18" max="18" width="15.5703125" customWidth="1"/>
    <col min="19" max="19" width="20.28515625" customWidth="1"/>
  </cols>
  <sheetData>
    <row r="1" spans="1:19" x14ac:dyDescent="0.25">
      <c r="C1" s="30" t="s">
        <v>171</v>
      </c>
      <c r="P1" s="40"/>
    </row>
    <row r="2" spans="1:19" ht="45" x14ac:dyDescent="0.25">
      <c r="A2" s="67" t="s">
        <v>13</v>
      </c>
      <c r="B2" s="68" t="s">
        <v>14</v>
      </c>
      <c r="C2" s="68" t="s">
        <v>15</v>
      </c>
      <c r="D2" s="69" t="s">
        <v>23</v>
      </c>
      <c r="E2" s="70" t="s">
        <v>24</v>
      </c>
      <c r="F2" s="70" t="s">
        <v>25</v>
      </c>
      <c r="G2" s="71" t="s">
        <v>16</v>
      </c>
      <c r="H2" s="68" t="s">
        <v>26</v>
      </c>
      <c r="I2" s="70" t="s">
        <v>27</v>
      </c>
      <c r="J2" s="70" t="s">
        <v>28</v>
      </c>
      <c r="K2" s="69" t="s">
        <v>17</v>
      </c>
      <c r="L2" s="70" t="s">
        <v>18</v>
      </c>
      <c r="M2" s="72" t="s">
        <v>19</v>
      </c>
      <c r="N2" s="72" t="s">
        <v>164</v>
      </c>
      <c r="O2" s="73" t="s">
        <v>20</v>
      </c>
      <c r="P2" s="74" t="s">
        <v>29</v>
      </c>
      <c r="Q2" s="73" t="s">
        <v>163</v>
      </c>
      <c r="R2" s="75" t="s">
        <v>21</v>
      </c>
      <c r="S2" s="76" t="s">
        <v>22</v>
      </c>
    </row>
    <row r="3" spans="1:19" s="14" customFormat="1" ht="75" x14ac:dyDescent="0.25">
      <c r="A3" s="11">
        <v>1</v>
      </c>
      <c r="B3" s="9" t="s">
        <v>49</v>
      </c>
      <c r="C3" s="6" t="s">
        <v>51</v>
      </c>
      <c r="D3" s="32">
        <v>39154000</v>
      </c>
      <c r="E3" s="22" t="s">
        <v>53</v>
      </c>
      <c r="F3" s="9" t="s">
        <v>31</v>
      </c>
      <c r="G3" s="9" t="s">
        <v>9</v>
      </c>
      <c r="H3" s="27" t="s">
        <v>52</v>
      </c>
      <c r="I3" s="29" t="s">
        <v>46</v>
      </c>
      <c r="J3" s="10" t="s">
        <v>40</v>
      </c>
      <c r="K3" s="8" t="s">
        <v>48</v>
      </c>
      <c r="L3" s="6" t="s">
        <v>47</v>
      </c>
      <c r="M3" s="63">
        <v>76835</v>
      </c>
      <c r="N3" s="63">
        <f>M3*0.25</f>
        <v>19208.75</v>
      </c>
      <c r="O3" s="21">
        <v>96043.75</v>
      </c>
      <c r="P3" s="6"/>
      <c r="Q3" s="26"/>
      <c r="R3" s="12"/>
      <c r="S3" s="13" t="s">
        <v>50</v>
      </c>
    </row>
    <row r="4" spans="1:19" s="14" customFormat="1" ht="75" x14ac:dyDescent="0.25">
      <c r="A4" s="11">
        <f>A3+1</f>
        <v>2</v>
      </c>
      <c r="B4" s="9" t="s">
        <v>112</v>
      </c>
      <c r="C4" s="6" t="s">
        <v>57</v>
      </c>
      <c r="D4" s="3">
        <v>66510000</v>
      </c>
      <c r="E4" s="9"/>
      <c r="F4" s="9" t="s">
        <v>117</v>
      </c>
      <c r="G4" s="9" t="s">
        <v>5</v>
      </c>
      <c r="H4" s="31" t="s">
        <v>56</v>
      </c>
      <c r="I4" s="29" t="s">
        <v>55</v>
      </c>
      <c r="J4" s="10" t="s">
        <v>111</v>
      </c>
      <c r="K4" s="8" t="s">
        <v>60</v>
      </c>
      <c r="L4" s="6" t="s">
        <v>54</v>
      </c>
      <c r="M4" s="63">
        <v>48931.09</v>
      </c>
      <c r="N4" s="63">
        <v>0</v>
      </c>
      <c r="O4" s="63">
        <v>48931.09</v>
      </c>
      <c r="P4" s="6"/>
      <c r="Q4" s="26"/>
      <c r="R4" s="12"/>
      <c r="S4" s="13" t="s">
        <v>50</v>
      </c>
    </row>
    <row r="5" spans="1:19" s="14" customFormat="1" ht="75" x14ac:dyDescent="0.25">
      <c r="A5" s="11">
        <f t="shared" ref="A5:A43" si="0">A4+1</f>
        <v>3</v>
      </c>
      <c r="B5" s="9" t="s">
        <v>112</v>
      </c>
      <c r="C5" s="6" t="s">
        <v>58</v>
      </c>
      <c r="D5" s="3">
        <v>66510000</v>
      </c>
      <c r="E5" s="9"/>
      <c r="F5" s="9" t="s">
        <v>118</v>
      </c>
      <c r="G5" s="9" t="s">
        <v>5</v>
      </c>
      <c r="H5" s="31" t="s">
        <v>56</v>
      </c>
      <c r="I5" s="29" t="s">
        <v>55</v>
      </c>
      <c r="J5" s="10" t="s">
        <v>111</v>
      </c>
      <c r="K5" s="8" t="s">
        <v>60</v>
      </c>
      <c r="L5" s="6" t="s">
        <v>54</v>
      </c>
      <c r="M5" s="63">
        <v>4877.26</v>
      </c>
      <c r="N5" s="63">
        <v>0</v>
      </c>
      <c r="O5" s="63">
        <v>4877.26</v>
      </c>
      <c r="P5" s="6"/>
      <c r="Q5" s="26"/>
      <c r="R5" s="12"/>
      <c r="S5" s="13" t="s">
        <v>50</v>
      </c>
    </row>
    <row r="6" spans="1:19" s="14" customFormat="1" ht="45" x14ac:dyDescent="0.25">
      <c r="A6" s="11">
        <f t="shared" si="0"/>
        <v>4</v>
      </c>
      <c r="B6" s="9" t="s">
        <v>11</v>
      </c>
      <c r="C6" s="6" t="s">
        <v>61</v>
      </c>
      <c r="D6" s="36" t="s">
        <v>90</v>
      </c>
      <c r="E6" s="9"/>
      <c r="F6" s="34" t="s">
        <v>38</v>
      </c>
      <c r="G6" s="9" t="s">
        <v>2</v>
      </c>
      <c r="H6" s="31" t="s">
        <v>62</v>
      </c>
      <c r="I6" s="29" t="s">
        <v>63</v>
      </c>
      <c r="J6" s="10" t="s">
        <v>126</v>
      </c>
      <c r="K6" s="8" t="s">
        <v>64</v>
      </c>
      <c r="L6" s="8" t="s">
        <v>12</v>
      </c>
      <c r="M6" s="63">
        <v>56779.040000000001</v>
      </c>
      <c r="N6" s="63">
        <f>M6*0.25</f>
        <v>14194.76</v>
      </c>
      <c r="O6" s="21">
        <f>M6*1.25</f>
        <v>70973.8</v>
      </c>
      <c r="P6" s="6"/>
      <c r="Q6" s="26"/>
      <c r="R6" s="12"/>
      <c r="S6" s="13"/>
    </row>
    <row r="7" spans="1:19" s="14" customFormat="1" ht="45" x14ac:dyDescent="0.25">
      <c r="A7" s="11">
        <f t="shared" si="0"/>
        <v>5</v>
      </c>
      <c r="B7" s="34" t="s">
        <v>65</v>
      </c>
      <c r="C7" s="33" t="s">
        <v>66</v>
      </c>
      <c r="D7" s="39" t="s">
        <v>41</v>
      </c>
      <c r="E7" s="9"/>
      <c r="F7" s="34" t="s">
        <v>38</v>
      </c>
      <c r="G7" s="9" t="s">
        <v>9</v>
      </c>
      <c r="H7" s="34" t="s">
        <v>114</v>
      </c>
      <c r="I7" s="35" t="s">
        <v>73</v>
      </c>
      <c r="J7" s="35" t="s">
        <v>115</v>
      </c>
      <c r="K7" s="8" t="s">
        <v>76</v>
      </c>
      <c r="L7" s="33" t="s">
        <v>79</v>
      </c>
      <c r="M7" s="64">
        <v>26364</v>
      </c>
      <c r="N7" s="63">
        <f t="shared" ref="N7:N38" si="1">M7*0.25</f>
        <v>6591</v>
      </c>
      <c r="O7" s="64">
        <v>32955</v>
      </c>
      <c r="P7" s="6"/>
      <c r="Q7" s="26"/>
      <c r="R7" s="12"/>
      <c r="S7" s="13"/>
    </row>
    <row r="8" spans="1:19" s="14" customFormat="1" ht="30" x14ac:dyDescent="0.25">
      <c r="A8" s="11">
        <f t="shared" si="0"/>
        <v>6</v>
      </c>
      <c r="B8" s="34" t="s">
        <v>67</v>
      </c>
      <c r="C8" s="33" t="s">
        <v>68</v>
      </c>
      <c r="D8" s="17" t="s">
        <v>39</v>
      </c>
      <c r="E8" s="9"/>
      <c r="F8" s="34" t="s">
        <v>38</v>
      </c>
      <c r="G8" s="9" t="s">
        <v>9</v>
      </c>
      <c r="H8" s="34" t="s">
        <v>69</v>
      </c>
      <c r="I8" s="35" t="s">
        <v>74</v>
      </c>
      <c r="J8" s="10"/>
      <c r="K8" s="8" t="s">
        <v>77</v>
      </c>
      <c r="L8" s="33" t="s">
        <v>80</v>
      </c>
      <c r="M8" s="64">
        <v>7900</v>
      </c>
      <c r="N8" s="63">
        <f t="shared" si="1"/>
        <v>1975</v>
      </c>
      <c r="O8" s="64">
        <v>9875</v>
      </c>
      <c r="P8" s="6"/>
      <c r="Q8" s="26"/>
      <c r="R8" s="12"/>
      <c r="S8" s="13"/>
    </row>
    <row r="9" spans="1:19" s="14" customFormat="1" ht="30" x14ac:dyDescent="0.25">
      <c r="A9" s="11">
        <f t="shared" si="0"/>
        <v>7</v>
      </c>
      <c r="B9" s="34" t="s">
        <v>67</v>
      </c>
      <c r="C9" s="33" t="s">
        <v>83</v>
      </c>
      <c r="D9" s="17" t="s">
        <v>39</v>
      </c>
      <c r="E9" s="9"/>
      <c r="F9" s="34" t="s">
        <v>38</v>
      </c>
      <c r="G9" s="9" t="s">
        <v>9</v>
      </c>
      <c r="H9" s="37" t="s">
        <v>103</v>
      </c>
      <c r="I9" s="35" t="s">
        <v>104</v>
      </c>
      <c r="J9" s="10"/>
      <c r="K9" s="8" t="s">
        <v>84</v>
      </c>
      <c r="L9" s="33" t="s">
        <v>85</v>
      </c>
      <c r="M9" s="64">
        <v>11496</v>
      </c>
      <c r="N9" s="63">
        <f t="shared" si="1"/>
        <v>2874</v>
      </c>
      <c r="O9" s="64">
        <v>14370</v>
      </c>
      <c r="P9" s="6"/>
      <c r="Q9" s="26"/>
      <c r="R9" s="12"/>
      <c r="S9" s="13"/>
    </row>
    <row r="10" spans="1:19" s="14" customFormat="1" ht="45" x14ac:dyDescent="0.25">
      <c r="A10" s="11">
        <f t="shared" si="0"/>
        <v>8</v>
      </c>
      <c r="B10" s="34" t="s">
        <v>70</v>
      </c>
      <c r="C10" s="33" t="s">
        <v>71</v>
      </c>
      <c r="D10" s="38" t="s">
        <v>107</v>
      </c>
      <c r="E10" s="9"/>
      <c r="F10" s="34" t="s">
        <v>38</v>
      </c>
      <c r="G10" s="9" t="s">
        <v>9</v>
      </c>
      <c r="H10" s="34" t="s">
        <v>72</v>
      </c>
      <c r="I10" s="35" t="s">
        <v>75</v>
      </c>
      <c r="J10" s="10"/>
      <c r="K10" s="8"/>
      <c r="L10" s="33" t="s">
        <v>78</v>
      </c>
      <c r="M10" s="64">
        <v>4090</v>
      </c>
      <c r="N10" s="64">
        <v>0</v>
      </c>
      <c r="O10" s="64">
        <v>4090</v>
      </c>
      <c r="P10" s="6"/>
      <c r="Q10" s="26"/>
      <c r="R10" s="12"/>
      <c r="S10" s="13"/>
    </row>
    <row r="11" spans="1:19" s="14" customFormat="1" ht="45" x14ac:dyDescent="0.25">
      <c r="A11" s="11">
        <f t="shared" si="0"/>
        <v>9</v>
      </c>
      <c r="B11" s="9" t="s">
        <v>81</v>
      </c>
      <c r="C11" s="6" t="s">
        <v>86</v>
      </c>
      <c r="D11" s="8" t="s">
        <v>82</v>
      </c>
      <c r="E11" s="9"/>
      <c r="F11" s="9" t="s">
        <v>38</v>
      </c>
      <c r="G11" s="9" t="s">
        <v>9</v>
      </c>
      <c r="H11" s="41" t="s">
        <v>108</v>
      </c>
      <c r="I11" s="29" t="s">
        <v>110</v>
      </c>
      <c r="J11" s="10"/>
      <c r="K11" s="8" t="s">
        <v>89</v>
      </c>
      <c r="L11" s="6" t="s">
        <v>88</v>
      </c>
      <c r="M11" s="63">
        <v>5230</v>
      </c>
      <c r="N11" s="63">
        <f t="shared" si="1"/>
        <v>1307.5</v>
      </c>
      <c r="O11" s="21">
        <v>6537.5</v>
      </c>
      <c r="P11" s="6"/>
      <c r="Q11" s="26"/>
      <c r="R11" s="12"/>
      <c r="S11" s="13"/>
    </row>
    <row r="12" spans="1:19" s="14" customFormat="1" ht="45" x14ac:dyDescent="0.25">
      <c r="A12" s="11">
        <f t="shared" si="0"/>
        <v>10</v>
      </c>
      <c r="B12" s="9" t="s">
        <v>81</v>
      </c>
      <c r="C12" s="6" t="s">
        <v>87</v>
      </c>
      <c r="D12" s="8" t="s">
        <v>82</v>
      </c>
      <c r="E12" s="9"/>
      <c r="F12" s="9" t="s">
        <v>38</v>
      </c>
      <c r="G12" s="9" t="s">
        <v>9</v>
      </c>
      <c r="H12" s="41" t="s">
        <v>109</v>
      </c>
      <c r="I12" s="29" t="s">
        <v>110</v>
      </c>
      <c r="J12" s="10"/>
      <c r="K12" s="8" t="s">
        <v>89</v>
      </c>
      <c r="L12" s="6" t="s">
        <v>88</v>
      </c>
      <c r="M12" s="63">
        <v>8389</v>
      </c>
      <c r="N12" s="63">
        <f t="shared" si="1"/>
        <v>2097.25</v>
      </c>
      <c r="O12" s="21">
        <v>10486.25</v>
      </c>
      <c r="P12" s="6"/>
      <c r="Q12" s="26"/>
      <c r="R12" s="12"/>
      <c r="S12" s="13"/>
    </row>
    <row r="13" spans="1:19" s="14" customFormat="1" ht="75" x14ac:dyDescent="0.25">
      <c r="A13" s="11">
        <f t="shared" si="0"/>
        <v>11</v>
      </c>
      <c r="B13" s="9" t="s">
        <v>97</v>
      </c>
      <c r="C13" s="6" t="s">
        <v>91</v>
      </c>
      <c r="D13" s="8" t="s">
        <v>92</v>
      </c>
      <c r="E13" s="9"/>
      <c r="F13" s="9" t="s">
        <v>31</v>
      </c>
      <c r="G13" s="9" t="s">
        <v>9</v>
      </c>
      <c r="H13" s="27" t="s">
        <v>93</v>
      </c>
      <c r="I13" s="29" t="s">
        <v>94</v>
      </c>
      <c r="J13" s="10" t="s">
        <v>59</v>
      </c>
      <c r="K13" s="8" t="s">
        <v>95</v>
      </c>
      <c r="L13" s="6" t="s">
        <v>96</v>
      </c>
      <c r="M13" s="63">
        <v>1316983.3</v>
      </c>
      <c r="N13" s="63">
        <f t="shared" si="1"/>
        <v>329245.82500000001</v>
      </c>
      <c r="O13" s="21">
        <f>M13*1.13</f>
        <v>1488191.129</v>
      </c>
      <c r="P13" s="6"/>
      <c r="Q13" s="26"/>
      <c r="R13" s="12"/>
      <c r="S13" s="4" t="s">
        <v>43</v>
      </c>
    </row>
    <row r="14" spans="1:19" s="14" customFormat="1" ht="75" x14ac:dyDescent="0.25">
      <c r="A14" s="11">
        <f t="shared" si="0"/>
        <v>12</v>
      </c>
      <c r="B14" s="9" t="s">
        <v>98</v>
      </c>
      <c r="C14" s="6" t="s">
        <v>105</v>
      </c>
      <c r="D14" s="38" t="s">
        <v>106</v>
      </c>
      <c r="E14" s="9"/>
      <c r="F14" s="9" t="s">
        <v>116</v>
      </c>
      <c r="G14" s="9" t="s">
        <v>5</v>
      </c>
      <c r="H14" s="27" t="s">
        <v>99</v>
      </c>
      <c r="I14" s="29" t="s">
        <v>100</v>
      </c>
      <c r="J14" s="10" t="s">
        <v>101</v>
      </c>
      <c r="K14" s="8" t="s">
        <v>102</v>
      </c>
      <c r="L14" s="6" t="s">
        <v>113</v>
      </c>
      <c r="M14" s="63">
        <v>2425.46</v>
      </c>
      <c r="N14" s="63">
        <f t="shared" si="1"/>
        <v>606.36500000000001</v>
      </c>
      <c r="O14" s="21">
        <f>M14*1.25</f>
        <v>3031.8249999999998</v>
      </c>
      <c r="P14" s="6"/>
      <c r="Q14" s="26"/>
      <c r="R14" s="12"/>
      <c r="S14" s="4" t="s">
        <v>43</v>
      </c>
    </row>
    <row r="15" spans="1:19" s="14" customFormat="1" ht="45" x14ac:dyDescent="0.25">
      <c r="A15" s="11">
        <f t="shared" si="0"/>
        <v>13</v>
      </c>
      <c r="B15" s="9" t="s">
        <v>44</v>
      </c>
      <c r="C15" s="6" t="s">
        <v>123</v>
      </c>
      <c r="D15" s="17" t="s">
        <v>45</v>
      </c>
      <c r="E15" s="9"/>
      <c r="F15" s="9" t="s">
        <v>124</v>
      </c>
      <c r="G15" s="9" t="s">
        <v>5</v>
      </c>
      <c r="H15" s="31" t="s">
        <v>121</v>
      </c>
      <c r="I15" s="29" t="s">
        <v>122</v>
      </c>
      <c r="J15" s="10" t="s">
        <v>120</v>
      </c>
      <c r="K15" s="8" t="s">
        <v>119</v>
      </c>
      <c r="L15" s="52" t="s">
        <v>161</v>
      </c>
      <c r="M15" s="63">
        <v>58600</v>
      </c>
      <c r="N15" s="63">
        <f t="shared" si="1"/>
        <v>14650</v>
      </c>
      <c r="O15" s="21">
        <v>73250</v>
      </c>
      <c r="P15" s="6"/>
      <c r="Q15" s="26"/>
      <c r="R15" s="12"/>
      <c r="S15" s="13" t="s">
        <v>125</v>
      </c>
    </row>
    <row r="16" spans="1:19" s="14" customFormat="1" ht="75" x14ac:dyDescent="0.25">
      <c r="A16" s="11">
        <f t="shared" si="0"/>
        <v>14</v>
      </c>
      <c r="B16" s="9" t="s">
        <v>131</v>
      </c>
      <c r="C16" s="6" t="s">
        <v>130</v>
      </c>
      <c r="D16" s="8" t="s">
        <v>134</v>
      </c>
      <c r="E16" s="9" t="s">
        <v>133</v>
      </c>
      <c r="F16" s="9" t="s">
        <v>132</v>
      </c>
      <c r="G16" s="9" t="s">
        <v>9</v>
      </c>
      <c r="H16" s="27" t="s">
        <v>129</v>
      </c>
      <c r="I16" s="29">
        <v>45698</v>
      </c>
      <c r="J16" s="10" t="s">
        <v>59</v>
      </c>
      <c r="K16" s="8" t="s">
        <v>128</v>
      </c>
      <c r="L16" s="6" t="s">
        <v>127</v>
      </c>
      <c r="M16" s="63">
        <v>13000</v>
      </c>
      <c r="N16" s="63">
        <f t="shared" si="1"/>
        <v>3250</v>
      </c>
      <c r="O16" s="21">
        <v>16250</v>
      </c>
      <c r="P16" s="6"/>
      <c r="Q16" s="26"/>
      <c r="R16" s="12"/>
      <c r="S16" s="4" t="s">
        <v>43</v>
      </c>
    </row>
    <row r="17" spans="1:19" s="14" customFormat="1" ht="45" x14ac:dyDescent="0.25">
      <c r="A17" s="11">
        <f t="shared" si="0"/>
        <v>15</v>
      </c>
      <c r="B17" s="9" t="s">
        <v>0</v>
      </c>
      <c r="C17" s="6" t="s">
        <v>1</v>
      </c>
      <c r="D17" s="8" t="s">
        <v>30</v>
      </c>
      <c r="E17" s="9"/>
      <c r="F17" s="9" t="s">
        <v>42</v>
      </c>
      <c r="G17" s="9" t="s">
        <v>2</v>
      </c>
      <c r="H17" s="37" t="s">
        <v>144</v>
      </c>
      <c r="I17" s="48">
        <v>45677</v>
      </c>
      <c r="J17" s="10"/>
      <c r="K17" s="8">
        <v>43566372258</v>
      </c>
      <c r="L17" s="6" t="s">
        <v>3</v>
      </c>
      <c r="M17" s="65">
        <v>457.12</v>
      </c>
      <c r="N17" s="63">
        <f t="shared" si="1"/>
        <v>114.28</v>
      </c>
      <c r="O17" s="21">
        <f>M17*1.25</f>
        <v>571.4</v>
      </c>
      <c r="P17" s="9"/>
      <c r="Q17" s="21"/>
      <c r="R17" s="47"/>
      <c r="S17" s="13"/>
    </row>
    <row r="18" spans="1:19" s="14" customFormat="1" ht="45" x14ac:dyDescent="0.25">
      <c r="A18" s="11">
        <f t="shared" si="0"/>
        <v>16</v>
      </c>
      <c r="B18" s="9" t="s">
        <v>0</v>
      </c>
      <c r="C18" s="6" t="s">
        <v>1</v>
      </c>
      <c r="D18" s="8" t="s">
        <v>30</v>
      </c>
      <c r="E18" s="9"/>
      <c r="F18" s="9" t="s">
        <v>42</v>
      </c>
      <c r="G18" s="9" t="s">
        <v>2</v>
      </c>
      <c r="H18" s="37" t="s">
        <v>145</v>
      </c>
      <c r="I18" s="48">
        <v>45677</v>
      </c>
      <c r="J18" s="10"/>
      <c r="K18" s="8">
        <v>43566372258</v>
      </c>
      <c r="L18" s="6" t="s">
        <v>3</v>
      </c>
      <c r="M18" s="65">
        <v>948.97</v>
      </c>
      <c r="N18" s="63">
        <f t="shared" si="1"/>
        <v>237.24250000000001</v>
      </c>
      <c r="O18" s="21">
        <f t="shared" ref="O18:O31" si="2">M18*1.25</f>
        <v>1186.2125000000001</v>
      </c>
      <c r="P18" s="9"/>
      <c r="Q18" s="21"/>
      <c r="R18" s="47"/>
      <c r="S18" s="13"/>
    </row>
    <row r="19" spans="1:19" s="14" customFormat="1" ht="45" x14ac:dyDescent="0.25">
      <c r="A19" s="11">
        <f t="shared" si="0"/>
        <v>17</v>
      </c>
      <c r="B19" s="9" t="s">
        <v>0</v>
      </c>
      <c r="C19" s="6" t="s">
        <v>1</v>
      </c>
      <c r="D19" s="8" t="s">
        <v>30</v>
      </c>
      <c r="E19" s="9"/>
      <c r="F19" s="9" t="s">
        <v>42</v>
      </c>
      <c r="G19" s="9" t="s">
        <v>2</v>
      </c>
      <c r="H19" s="37" t="s">
        <v>146</v>
      </c>
      <c r="I19" s="48">
        <v>45677</v>
      </c>
      <c r="J19" s="10"/>
      <c r="K19" s="8">
        <v>43566372258</v>
      </c>
      <c r="L19" s="6" t="s">
        <v>3</v>
      </c>
      <c r="M19" s="65">
        <v>406.34</v>
      </c>
      <c r="N19" s="63">
        <f t="shared" si="1"/>
        <v>101.58499999999999</v>
      </c>
      <c r="O19" s="21">
        <f t="shared" si="2"/>
        <v>507.92499999999995</v>
      </c>
      <c r="P19" s="9"/>
      <c r="Q19" s="21"/>
      <c r="R19" s="47"/>
      <c r="S19" s="13"/>
    </row>
    <row r="20" spans="1:19" s="14" customFormat="1" ht="45" x14ac:dyDescent="0.25">
      <c r="A20" s="11">
        <f t="shared" si="0"/>
        <v>18</v>
      </c>
      <c r="B20" s="9" t="s">
        <v>0</v>
      </c>
      <c r="C20" s="6" t="s">
        <v>1</v>
      </c>
      <c r="D20" s="8" t="s">
        <v>30</v>
      </c>
      <c r="E20" s="9"/>
      <c r="F20" s="9" t="s">
        <v>42</v>
      </c>
      <c r="G20" s="9" t="s">
        <v>2</v>
      </c>
      <c r="H20" s="37" t="s">
        <v>147</v>
      </c>
      <c r="I20" s="48">
        <v>45687</v>
      </c>
      <c r="J20" s="10"/>
      <c r="K20" s="8">
        <v>43566372258</v>
      </c>
      <c r="L20" s="6" t="s">
        <v>3</v>
      </c>
      <c r="M20" s="65">
        <v>495.69</v>
      </c>
      <c r="N20" s="63">
        <f t="shared" si="1"/>
        <v>123.9225</v>
      </c>
      <c r="O20" s="21">
        <f t="shared" si="2"/>
        <v>619.61249999999995</v>
      </c>
      <c r="P20" s="9"/>
      <c r="Q20" s="21"/>
      <c r="R20" s="47"/>
      <c r="S20" s="13"/>
    </row>
    <row r="21" spans="1:19" s="14" customFormat="1" ht="45" x14ac:dyDescent="0.25">
      <c r="A21" s="11">
        <f t="shared" si="0"/>
        <v>19</v>
      </c>
      <c r="B21" s="9" t="s">
        <v>0</v>
      </c>
      <c r="C21" s="6" t="s">
        <v>1</v>
      </c>
      <c r="D21" s="8" t="s">
        <v>30</v>
      </c>
      <c r="E21" s="9"/>
      <c r="F21" s="9" t="s">
        <v>42</v>
      </c>
      <c r="G21" s="9" t="s">
        <v>2</v>
      </c>
      <c r="H21" s="37" t="s">
        <v>148</v>
      </c>
      <c r="I21" s="48">
        <v>45695</v>
      </c>
      <c r="J21" s="10"/>
      <c r="K21" s="8">
        <v>43566372258</v>
      </c>
      <c r="L21" s="6" t="s">
        <v>3</v>
      </c>
      <c r="M21" s="65">
        <v>825.53</v>
      </c>
      <c r="N21" s="63">
        <f t="shared" si="1"/>
        <v>206.38249999999999</v>
      </c>
      <c r="O21" s="21">
        <f t="shared" si="2"/>
        <v>1031.9124999999999</v>
      </c>
      <c r="P21" s="9"/>
      <c r="Q21" s="21"/>
      <c r="R21" s="47"/>
      <c r="S21" s="13"/>
    </row>
    <row r="22" spans="1:19" s="14" customFormat="1" ht="45" x14ac:dyDescent="0.25">
      <c r="A22" s="11">
        <f t="shared" si="0"/>
        <v>20</v>
      </c>
      <c r="B22" s="9" t="s">
        <v>0</v>
      </c>
      <c r="C22" s="6" t="s">
        <v>1</v>
      </c>
      <c r="D22" s="8" t="s">
        <v>30</v>
      </c>
      <c r="E22" s="9"/>
      <c r="F22" s="9" t="s">
        <v>42</v>
      </c>
      <c r="G22" s="9" t="s">
        <v>2</v>
      </c>
      <c r="H22" s="37" t="s">
        <v>149</v>
      </c>
      <c r="I22" s="48">
        <v>45706</v>
      </c>
      <c r="J22" s="10"/>
      <c r="K22" s="8">
        <v>43566372258</v>
      </c>
      <c r="L22" s="6" t="s">
        <v>3</v>
      </c>
      <c r="M22" s="65">
        <v>1444.19</v>
      </c>
      <c r="N22" s="63">
        <f t="shared" si="1"/>
        <v>361.04750000000001</v>
      </c>
      <c r="O22" s="21">
        <f t="shared" si="2"/>
        <v>1805.2375000000002</v>
      </c>
      <c r="P22" s="9"/>
      <c r="Q22" s="21"/>
      <c r="R22" s="47"/>
      <c r="S22" s="13"/>
    </row>
    <row r="23" spans="1:19" s="14" customFormat="1" ht="45" x14ac:dyDescent="0.25">
      <c r="A23" s="11">
        <f t="shared" si="0"/>
        <v>21</v>
      </c>
      <c r="B23" s="9" t="s">
        <v>0</v>
      </c>
      <c r="C23" s="6" t="s">
        <v>1</v>
      </c>
      <c r="D23" s="8" t="s">
        <v>30</v>
      </c>
      <c r="E23" s="9"/>
      <c r="F23" s="9" t="s">
        <v>42</v>
      </c>
      <c r="G23" s="9" t="s">
        <v>2</v>
      </c>
      <c r="H23" s="37" t="s">
        <v>150</v>
      </c>
      <c r="I23" s="48">
        <v>45708</v>
      </c>
      <c r="J23" s="10"/>
      <c r="K23" s="8">
        <v>43566372258</v>
      </c>
      <c r="L23" s="6" t="s">
        <v>3</v>
      </c>
      <c r="M23" s="65">
        <v>2288.48</v>
      </c>
      <c r="N23" s="63">
        <f t="shared" si="1"/>
        <v>572.12</v>
      </c>
      <c r="O23" s="21">
        <f t="shared" si="2"/>
        <v>2860.6</v>
      </c>
      <c r="P23" s="9"/>
      <c r="Q23" s="21"/>
      <c r="R23" s="47"/>
      <c r="S23" s="13"/>
    </row>
    <row r="24" spans="1:19" s="14" customFormat="1" ht="45" x14ac:dyDescent="0.25">
      <c r="A24" s="11">
        <f t="shared" si="0"/>
        <v>22</v>
      </c>
      <c r="B24" s="9" t="s">
        <v>0</v>
      </c>
      <c r="C24" s="6" t="s">
        <v>1</v>
      </c>
      <c r="D24" s="8" t="s">
        <v>30</v>
      </c>
      <c r="E24" s="9"/>
      <c r="F24" s="9" t="s">
        <v>42</v>
      </c>
      <c r="G24" s="9" t="s">
        <v>2</v>
      </c>
      <c r="H24" s="37" t="s">
        <v>151</v>
      </c>
      <c r="I24" s="48">
        <v>45708</v>
      </c>
      <c r="J24" s="10"/>
      <c r="K24" s="8">
        <v>43566372258</v>
      </c>
      <c r="L24" s="6" t="s">
        <v>3</v>
      </c>
      <c r="M24" s="65">
        <v>918.94</v>
      </c>
      <c r="N24" s="63">
        <f t="shared" si="1"/>
        <v>229.73500000000001</v>
      </c>
      <c r="O24" s="21">
        <f t="shared" si="2"/>
        <v>1148.6750000000002</v>
      </c>
      <c r="P24" s="9"/>
      <c r="Q24" s="21"/>
      <c r="R24" s="47"/>
      <c r="S24" s="13"/>
    </row>
    <row r="25" spans="1:19" s="14" customFormat="1" ht="45" x14ac:dyDescent="0.25">
      <c r="A25" s="11">
        <f t="shared" si="0"/>
        <v>23</v>
      </c>
      <c r="B25" s="9" t="s">
        <v>0</v>
      </c>
      <c r="C25" s="6" t="s">
        <v>1</v>
      </c>
      <c r="D25" s="8" t="s">
        <v>30</v>
      </c>
      <c r="E25" s="9"/>
      <c r="F25" s="9" t="s">
        <v>42</v>
      </c>
      <c r="G25" s="9" t="s">
        <v>2</v>
      </c>
      <c r="H25" s="37" t="s">
        <v>152</v>
      </c>
      <c r="I25" s="48">
        <v>45726</v>
      </c>
      <c r="J25" s="10"/>
      <c r="K25" s="8">
        <v>43566372258</v>
      </c>
      <c r="L25" s="6" t="s">
        <v>3</v>
      </c>
      <c r="M25" s="65">
        <v>1457.47</v>
      </c>
      <c r="N25" s="63">
        <f t="shared" si="1"/>
        <v>364.36750000000001</v>
      </c>
      <c r="O25" s="21">
        <f t="shared" si="2"/>
        <v>1821.8375000000001</v>
      </c>
      <c r="P25" s="9"/>
      <c r="Q25" s="21"/>
      <c r="R25" s="47"/>
      <c r="S25" s="13"/>
    </row>
    <row r="26" spans="1:19" s="14" customFormat="1" ht="45" x14ac:dyDescent="0.25">
      <c r="A26" s="11">
        <f t="shared" si="0"/>
        <v>24</v>
      </c>
      <c r="B26" s="9" t="s">
        <v>0</v>
      </c>
      <c r="C26" s="6" t="s">
        <v>1</v>
      </c>
      <c r="D26" s="8" t="s">
        <v>30</v>
      </c>
      <c r="E26" s="9"/>
      <c r="F26" s="9" t="s">
        <v>42</v>
      </c>
      <c r="G26" s="9" t="s">
        <v>2</v>
      </c>
      <c r="H26" s="37" t="s">
        <v>153</v>
      </c>
      <c r="I26" s="48">
        <v>45733</v>
      </c>
      <c r="J26" s="10"/>
      <c r="K26" s="8">
        <v>43566372258</v>
      </c>
      <c r="L26" s="6" t="s">
        <v>3</v>
      </c>
      <c r="M26" s="65">
        <v>1049.92</v>
      </c>
      <c r="N26" s="63">
        <f t="shared" si="1"/>
        <v>262.48</v>
      </c>
      <c r="O26" s="21">
        <f t="shared" si="2"/>
        <v>1312.4</v>
      </c>
      <c r="P26" s="9"/>
      <c r="Q26" s="21"/>
      <c r="R26" s="47"/>
      <c r="S26" s="13"/>
    </row>
    <row r="27" spans="1:19" s="14" customFormat="1" ht="45" x14ac:dyDescent="0.25">
      <c r="A27" s="11">
        <f t="shared" si="0"/>
        <v>25</v>
      </c>
      <c r="B27" s="9" t="s">
        <v>0</v>
      </c>
      <c r="C27" s="6" t="s">
        <v>1</v>
      </c>
      <c r="D27" s="8" t="s">
        <v>30</v>
      </c>
      <c r="E27" s="9"/>
      <c r="F27" s="9" t="s">
        <v>42</v>
      </c>
      <c r="G27" s="9" t="s">
        <v>2</v>
      </c>
      <c r="H27" s="37" t="s">
        <v>154</v>
      </c>
      <c r="I27" s="48">
        <v>45736</v>
      </c>
      <c r="J27" s="10"/>
      <c r="K27" s="8">
        <v>43566372258</v>
      </c>
      <c r="L27" s="6" t="s">
        <v>3</v>
      </c>
      <c r="M27" s="65">
        <v>438.58</v>
      </c>
      <c r="N27" s="63">
        <f t="shared" si="1"/>
        <v>109.645</v>
      </c>
      <c r="O27" s="21">
        <f t="shared" si="2"/>
        <v>548.22500000000002</v>
      </c>
      <c r="P27" s="9"/>
      <c r="Q27" s="21"/>
      <c r="R27" s="47"/>
      <c r="S27" s="13"/>
    </row>
    <row r="28" spans="1:19" s="14" customFormat="1" ht="45" x14ac:dyDescent="0.25">
      <c r="A28" s="11">
        <f t="shared" si="0"/>
        <v>26</v>
      </c>
      <c r="B28" s="9" t="s">
        <v>0</v>
      </c>
      <c r="C28" s="6" t="s">
        <v>1</v>
      </c>
      <c r="D28" s="8" t="s">
        <v>30</v>
      </c>
      <c r="E28" s="9"/>
      <c r="F28" s="9" t="s">
        <v>42</v>
      </c>
      <c r="G28" s="9" t="s">
        <v>2</v>
      </c>
      <c r="H28" s="37" t="s">
        <v>155</v>
      </c>
      <c r="I28" s="48">
        <v>45741</v>
      </c>
      <c r="J28" s="10"/>
      <c r="K28" s="8">
        <v>43566372258</v>
      </c>
      <c r="L28" s="6" t="s">
        <v>3</v>
      </c>
      <c r="M28" s="65">
        <v>9475.42</v>
      </c>
      <c r="N28" s="63">
        <f t="shared" si="1"/>
        <v>2368.855</v>
      </c>
      <c r="O28" s="21">
        <f t="shared" si="2"/>
        <v>11844.275</v>
      </c>
      <c r="P28" s="9"/>
      <c r="Q28" s="21"/>
      <c r="R28" s="47"/>
      <c r="S28" s="13"/>
    </row>
    <row r="29" spans="1:19" s="14" customFormat="1" ht="45" x14ac:dyDescent="0.25">
      <c r="A29" s="11">
        <f t="shared" si="0"/>
        <v>27</v>
      </c>
      <c r="B29" s="9" t="s">
        <v>0</v>
      </c>
      <c r="C29" s="6" t="s">
        <v>1</v>
      </c>
      <c r="D29" s="8" t="s">
        <v>30</v>
      </c>
      <c r="E29" s="9"/>
      <c r="F29" s="9" t="s">
        <v>42</v>
      </c>
      <c r="G29" s="9" t="s">
        <v>2</v>
      </c>
      <c r="H29" s="37" t="s">
        <v>156</v>
      </c>
      <c r="I29" s="48">
        <v>45743</v>
      </c>
      <c r="J29" s="10"/>
      <c r="K29" s="8">
        <v>43566372258</v>
      </c>
      <c r="L29" s="6" t="s">
        <v>3</v>
      </c>
      <c r="M29" s="65">
        <v>1593.2</v>
      </c>
      <c r="N29" s="63">
        <f t="shared" si="1"/>
        <v>398.3</v>
      </c>
      <c r="O29" s="21">
        <f t="shared" si="2"/>
        <v>1991.5</v>
      </c>
      <c r="P29" s="9"/>
      <c r="Q29" s="21"/>
      <c r="R29" s="47"/>
      <c r="S29" s="13"/>
    </row>
    <row r="30" spans="1:19" s="14" customFormat="1" ht="45" x14ac:dyDescent="0.25">
      <c r="A30" s="11">
        <f t="shared" si="0"/>
        <v>28</v>
      </c>
      <c r="B30" s="9" t="s">
        <v>0</v>
      </c>
      <c r="C30" s="6" t="s">
        <v>1</v>
      </c>
      <c r="D30" s="8" t="s">
        <v>30</v>
      </c>
      <c r="E30" s="9"/>
      <c r="F30" s="9" t="s">
        <v>42</v>
      </c>
      <c r="G30" s="9" t="s">
        <v>2</v>
      </c>
      <c r="H30" s="37" t="s">
        <v>157</v>
      </c>
      <c r="I30" s="48">
        <v>45744</v>
      </c>
      <c r="J30" s="10"/>
      <c r="K30" s="8">
        <v>43566372258</v>
      </c>
      <c r="L30" s="6" t="s">
        <v>3</v>
      </c>
      <c r="M30" s="65">
        <v>406.15</v>
      </c>
      <c r="N30" s="63">
        <f t="shared" si="1"/>
        <v>101.53749999999999</v>
      </c>
      <c r="O30" s="21">
        <f t="shared" si="2"/>
        <v>507.6875</v>
      </c>
      <c r="P30" s="9"/>
      <c r="Q30" s="21"/>
      <c r="R30" s="47"/>
      <c r="S30" s="13"/>
    </row>
    <row r="31" spans="1:19" s="14" customFormat="1" ht="45" x14ac:dyDescent="0.25">
      <c r="A31" s="11">
        <f t="shared" si="0"/>
        <v>29</v>
      </c>
      <c r="B31" s="9" t="s">
        <v>0</v>
      </c>
      <c r="C31" s="6" t="s">
        <v>1</v>
      </c>
      <c r="D31" s="8" t="s">
        <v>30</v>
      </c>
      <c r="E31" s="9"/>
      <c r="F31" s="9" t="s">
        <v>42</v>
      </c>
      <c r="G31" s="9" t="s">
        <v>2</v>
      </c>
      <c r="H31" s="37" t="s">
        <v>158</v>
      </c>
      <c r="I31" s="49" t="s">
        <v>162</v>
      </c>
      <c r="J31" s="10"/>
      <c r="K31" s="8">
        <v>43566372258</v>
      </c>
      <c r="L31" s="6" t="s">
        <v>3</v>
      </c>
      <c r="M31" s="65">
        <v>414.52</v>
      </c>
      <c r="N31" s="63">
        <f t="shared" si="1"/>
        <v>103.63</v>
      </c>
      <c r="O31" s="21">
        <f t="shared" si="2"/>
        <v>518.15</v>
      </c>
      <c r="P31" s="9"/>
      <c r="Q31" s="21"/>
      <c r="R31" s="47"/>
      <c r="S31" s="13"/>
    </row>
    <row r="32" spans="1:19" s="14" customFormat="1" ht="60" x14ac:dyDescent="0.25">
      <c r="A32" s="11">
        <f t="shared" si="0"/>
        <v>30</v>
      </c>
      <c r="B32" s="15" t="s">
        <v>4</v>
      </c>
      <c r="C32" s="16" t="s">
        <v>33</v>
      </c>
      <c r="D32" s="8" t="s">
        <v>32</v>
      </c>
      <c r="E32" s="9"/>
      <c r="F32" s="15" t="s">
        <v>35</v>
      </c>
      <c r="G32" s="15" t="s">
        <v>5</v>
      </c>
      <c r="H32" s="37" t="s">
        <v>159</v>
      </c>
      <c r="I32" s="48">
        <v>45681</v>
      </c>
      <c r="J32" s="23"/>
      <c r="K32" s="17">
        <v>32111742300</v>
      </c>
      <c r="L32" s="16" t="s">
        <v>6</v>
      </c>
      <c r="M32" s="19">
        <v>1015</v>
      </c>
      <c r="N32" s="63">
        <f t="shared" si="1"/>
        <v>253.75</v>
      </c>
      <c r="O32" s="19">
        <f t="shared" ref="O32:O38" si="3">M32*1.25</f>
        <v>1268.75</v>
      </c>
      <c r="P32" s="15"/>
      <c r="Q32" s="19"/>
      <c r="R32" s="15"/>
      <c r="S32" s="18"/>
    </row>
    <row r="33" spans="1:19" s="14" customFormat="1" ht="60" x14ac:dyDescent="0.25">
      <c r="A33" s="11">
        <f t="shared" si="0"/>
        <v>31</v>
      </c>
      <c r="B33" s="15" t="s">
        <v>4</v>
      </c>
      <c r="C33" s="16" t="s">
        <v>34</v>
      </c>
      <c r="D33" s="8" t="s">
        <v>32</v>
      </c>
      <c r="E33" s="9"/>
      <c r="F33" s="15" t="s">
        <v>35</v>
      </c>
      <c r="G33" s="15" t="s">
        <v>5</v>
      </c>
      <c r="H33" s="37" t="s">
        <v>159</v>
      </c>
      <c r="I33" s="48">
        <v>45681</v>
      </c>
      <c r="J33" s="23"/>
      <c r="K33" s="17">
        <v>32111742300</v>
      </c>
      <c r="L33" s="16" t="s">
        <v>6</v>
      </c>
      <c r="M33" s="19">
        <v>2145</v>
      </c>
      <c r="N33" s="63">
        <f t="shared" si="1"/>
        <v>536.25</v>
      </c>
      <c r="O33" s="19">
        <f t="shared" si="3"/>
        <v>2681.25</v>
      </c>
      <c r="P33" s="15"/>
      <c r="Q33" s="19"/>
      <c r="R33" s="15"/>
      <c r="S33" s="18"/>
    </row>
    <row r="34" spans="1:19" s="14" customFormat="1" ht="60" x14ac:dyDescent="0.25">
      <c r="A34" s="11">
        <f t="shared" si="0"/>
        <v>32</v>
      </c>
      <c r="B34" s="15" t="s">
        <v>4</v>
      </c>
      <c r="C34" s="16" t="s">
        <v>34</v>
      </c>
      <c r="D34" s="8" t="s">
        <v>32</v>
      </c>
      <c r="E34" s="9"/>
      <c r="F34" s="15" t="s">
        <v>35</v>
      </c>
      <c r="G34" s="15" t="s">
        <v>5</v>
      </c>
      <c r="H34" s="37" t="s">
        <v>160</v>
      </c>
      <c r="I34" s="48">
        <v>45702</v>
      </c>
      <c r="J34" s="23"/>
      <c r="K34" s="17">
        <v>32111742300</v>
      </c>
      <c r="L34" s="16" t="s">
        <v>6</v>
      </c>
      <c r="M34" s="63">
        <v>990</v>
      </c>
      <c r="N34" s="63">
        <f t="shared" si="1"/>
        <v>247.5</v>
      </c>
      <c r="O34" s="21">
        <f t="shared" si="3"/>
        <v>1237.5</v>
      </c>
      <c r="P34" s="15"/>
      <c r="Q34" s="19"/>
      <c r="R34" s="15"/>
      <c r="S34" s="13"/>
    </row>
    <row r="35" spans="1:19" s="14" customFormat="1" ht="30" x14ac:dyDescent="0.25">
      <c r="A35" s="11">
        <f t="shared" si="0"/>
        <v>33</v>
      </c>
      <c r="B35" s="15" t="s">
        <v>7</v>
      </c>
      <c r="C35" s="16" t="s">
        <v>8</v>
      </c>
      <c r="D35" s="28" t="s">
        <v>36</v>
      </c>
      <c r="E35" s="9"/>
      <c r="F35" s="15" t="s">
        <v>37</v>
      </c>
      <c r="G35" s="15" t="s">
        <v>9</v>
      </c>
      <c r="H35" s="37" t="s">
        <v>140</v>
      </c>
      <c r="I35" s="48">
        <v>45684</v>
      </c>
      <c r="J35" s="50"/>
      <c r="K35" s="17">
        <v>81274793209</v>
      </c>
      <c r="L35" s="16" t="s">
        <v>10</v>
      </c>
      <c r="M35" s="65">
        <v>31620</v>
      </c>
      <c r="N35" s="63">
        <f t="shared" si="1"/>
        <v>7905</v>
      </c>
      <c r="O35" s="21">
        <f t="shared" si="3"/>
        <v>39525</v>
      </c>
      <c r="P35" s="6"/>
      <c r="Q35" s="26"/>
      <c r="R35" s="12"/>
      <c r="S35" s="13"/>
    </row>
    <row r="36" spans="1:19" s="14" customFormat="1" ht="30" x14ac:dyDescent="0.25">
      <c r="A36" s="11">
        <f t="shared" si="0"/>
        <v>34</v>
      </c>
      <c r="B36" s="15" t="s">
        <v>7</v>
      </c>
      <c r="C36" s="16" t="s">
        <v>8</v>
      </c>
      <c r="D36" s="28" t="s">
        <v>36</v>
      </c>
      <c r="E36" s="9"/>
      <c r="F36" s="15" t="s">
        <v>37</v>
      </c>
      <c r="G36" s="15" t="s">
        <v>9</v>
      </c>
      <c r="H36" s="37" t="s">
        <v>141</v>
      </c>
      <c r="I36" s="48">
        <v>45700</v>
      </c>
      <c r="J36" s="51"/>
      <c r="K36" s="17">
        <v>81274793209</v>
      </c>
      <c r="L36" s="16" t="s">
        <v>10</v>
      </c>
      <c r="M36" s="65">
        <v>694.09</v>
      </c>
      <c r="N36" s="63">
        <f t="shared" si="1"/>
        <v>173.52250000000001</v>
      </c>
      <c r="O36" s="21">
        <f t="shared" si="3"/>
        <v>867.61250000000007</v>
      </c>
      <c r="P36" s="6"/>
      <c r="Q36" s="26"/>
      <c r="R36" s="12"/>
      <c r="S36" s="13"/>
    </row>
    <row r="37" spans="1:19" s="14" customFormat="1" ht="30" x14ac:dyDescent="0.25">
      <c r="A37" s="11">
        <f t="shared" si="0"/>
        <v>35</v>
      </c>
      <c r="B37" s="15" t="s">
        <v>7</v>
      </c>
      <c r="C37" s="16" t="s">
        <v>8</v>
      </c>
      <c r="D37" s="28" t="s">
        <v>36</v>
      </c>
      <c r="E37" s="9"/>
      <c r="F37" s="15" t="s">
        <v>37</v>
      </c>
      <c r="G37" s="15" t="s">
        <v>9</v>
      </c>
      <c r="H37" s="37" t="s">
        <v>142</v>
      </c>
      <c r="I37" s="48">
        <v>45715</v>
      </c>
      <c r="J37" s="10"/>
      <c r="K37" s="17">
        <v>81274793209</v>
      </c>
      <c r="L37" s="16" t="s">
        <v>10</v>
      </c>
      <c r="M37" s="65">
        <v>24800</v>
      </c>
      <c r="N37" s="63">
        <f t="shared" si="1"/>
        <v>6200</v>
      </c>
      <c r="O37" s="21">
        <f t="shared" si="3"/>
        <v>31000</v>
      </c>
      <c r="P37" s="6"/>
      <c r="Q37" s="26"/>
      <c r="R37" s="12"/>
      <c r="S37" s="13"/>
    </row>
    <row r="38" spans="1:19" s="14" customFormat="1" ht="30" x14ac:dyDescent="0.25">
      <c r="A38" s="53">
        <f t="shared" si="0"/>
        <v>36</v>
      </c>
      <c r="B38" s="54" t="s">
        <v>7</v>
      </c>
      <c r="C38" s="55" t="s">
        <v>8</v>
      </c>
      <c r="D38" s="56" t="s">
        <v>36</v>
      </c>
      <c r="E38" s="57"/>
      <c r="F38" s="54" t="s">
        <v>37</v>
      </c>
      <c r="G38" s="54" t="s">
        <v>9</v>
      </c>
      <c r="H38" s="58" t="s">
        <v>143</v>
      </c>
      <c r="I38" s="59">
        <v>45736</v>
      </c>
      <c r="J38" s="60"/>
      <c r="K38" s="61">
        <v>81274793209</v>
      </c>
      <c r="L38" s="55" t="s">
        <v>10</v>
      </c>
      <c r="M38" s="66">
        <v>857.15</v>
      </c>
      <c r="N38" s="63">
        <f t="shared" si="1"/>
        <v>214.28749999999999</v>
      </c>
      <c r="O38" s="62">
        <f t="shared" si="3"/>
        <v>1071.4375</v>
      </c>
      <c r="P38" s="6"/>
      <c r="Q38" s="26"/>
      <c r="R38" s="12"/>
      <c r="S38" s="13"/>
    </row>
    <row r="39" spans="1:19" s="14" customFormat="1" ht="60" x14ac:dyDescent="0.25">
      <c r="A39" s="53">
        <f t="shared" si="0"/>
        <v>37</v>
      </c>
      <c r="B39" s="37" t="s">
        <v>166</v>
      </c>
      <c r="C39" s="77" t="s">
        <v>167</v>
      </c>
      <c r="D39" s="81" t="s">
        <v>170</v>
      </c>
      <c r="E39" s="3"/>
      <c r="F39" s="34" t="s">
        <v>165</v>
      </c>
      <c r="G39" s="15" t="s">
        <v>2</v>
      </c>
      <c r="H39" s="37" t="s">
        <v>135</v>
      </c>
      <c r="I39" s="48">
        <v>45699</v>
      </c>
      <c r="J39" s="3"/>
      <c r="K39" s="43" t="s">
        <v>168</v>
      </c>
      <c r="L39" s="77" t="s">
        <v>169</v>
      </c>
      <c r="M39" s="65">
        <v>6754</v>
      </c>
      <c r="N39" s="45">
        <f>M39*0.25</f>
        <v>1688.5</v>
      </c>
      <c r="O39" s="46">
        <f>SUM(M39:N39)</f>
        <v>8442.5</v>
      </c>
      <c r="P39" s="44"/>
      <c r="Q39" s="78"/>
      <c r="R39" s="5"/>
      <c r="S39" s="5"/>
    </row>
    <row r="40" spans="1:19" s="14" customFormat="1" ht="60" x14ac:dyDescent="0.25">
      <c r="A40" s="53">
        <f t="shared" si="0"/>
        <v>38</v>
      </c>
      <c r="B40" s="37" t="s">
        <v>166</v>
      </c>
      <c r="C40" s="77" t="s">
        <v>167</v>
      </c>
      <c r="D40" s="81" t="s">
        <v>170</v>
      </c>
      <c r="E40" s="3"/>
      <c r="F40" s="34" t="s">
        <v>165</v>
      </c>
      <c r="G40" s="15" t="s">
        <v>2</v>
      </c>
      <c r="H40" s="37" t="s">
        <v>136</v>
      </c>
      <c r="I40" s="48">
        <v>45716</v>
      </c>
      <c r="J40" s="3"/>
      <c r="K40" s="43" t="s">
        <v>168</v>
      </c>
      <c r="L40" s="77" t="s">
        <v>169</v>
      </c>
      <c r="M40" s="65">
        <v>7262</v>
      </c>
      <c r="N40" s="45">
        <f t="shared" ref="N40:N43" si="4">M40*0.25</f>
        <v>1815.5</v>
      </c>
      <c r="O40" s="46">
        <f t="shared" ref="O40:O43" si="5">SUM(M40:N40)</f>
        <v>9077.5</v>
      </c>
      <c r="P40" s="44"/>
      <c r="Q40" s="78"/>
      <c r="R40" s="5"/>
      <c r="S40" s="5"/>
    </row>
    <row r="41" spans="1:19" s="14" customFormat="1" ht="60" x14ac:dyDescent="0.25">
      <c r="A41" s="53">
        <f t="shared" si="0"/>
        <v>39</v>
      </c>
      <c r="B41" s="37" t="s">
        <v>166</v>
      </c>
      <c r="C41" s="77" t="s">
        <v>167</v>
      </c>
      <c r="D41" s="81" t="s">
        <v>170</v>
      </c>
      <c r="E41" s="3"/>
      <c r="F41" s="34" t="s">
        <v>165</v>
      </c>
      <c r="G41" s="15" t="s">
        <v>2</v>
      </c>
      <c r="H41" s="37" t="s">
        <v>137</v>
      </c>
      <c r="I41" s="48">
        <v>45740</v>
      </c>
      <c r="J41" s="3"/>
      <c r="K41" s="43" t="s">
        <v>168</v>
      </c>
      <c r="L41" s="77" t="s">
        <v>169</v>
      </c>
      <c r="M41" s="65">
        <v>2070</v>
      </c>
      <c r="N41" s="45">
        <f t="shared" si="4"/>
        <v>517.5</v>
      </c>
      <c r="O41" s="46">
        <f t="shared" si="5"/>
        <v>2587.5</v>
      </c>
      <c r="P41" s="44"/>
      <c r="Q41" s="78"/>
      <c r="R41" s="5"/>
      <c r="S41" s="5"/>
    </row>
    <row r="42" spans="1:19" s="14" customFormat="1" ht="60" x14ac:dyDescent="0.25">
      <c r="A42" s="53">
        <f t="shared" si="0"/>
        <v>40</v>
      </c>
      <c r="B42" s="37" t="s">
        <v>166</v>
      </c>
      <c r="C42" s="77" t="s">
        <v>167</v>
      </c>
      <c r="D42" s="81" t="s">
        <v>170</v>
      </c>
      <c r="E42" s="3"/>
      <c r="F42" s="34" t="s">
        <v>165</v>
      </c>
      <c r="G42" s="15" t="s">
        <v>2</v>
      </c>
      <c r="H42" s="37" t="s">
        <v>138</v>
      </c>
      <c r="I42" s="48">
        <v>45748</v>
      </c>
      <c r="J42" s="10"/>
      <c r="K42" s="43" t="s">
        <v>168</v>
      </c>
      <c r="L42" s="77" t="s">
        <v>169</v>
      </c>
      <c r="M42" s="65">
        <v>2070</v>
      </c>
      <c r="N42" s="45">
        <f t="shared" si="4"/>
        <v>517.5</v>
      </c>
      <c r="O42" s="46">
        <f t="shared" si="5"/>
        <v>2587.5</v>
      </c>
      <c r="P42" s="6"/>
      <c r="Q42" s="26"/>
      <c r="R42" s="12"/>
      <c r="S42" s="13"/>
    </row>
    <row r="43" spans="1:19" s="14" customFormat="1" ht="60" x14ac:dyDescent="0.25">
      <c r="A43" s="11">
        <f t="shared" si="0"/>
        <v>41</v>
      </c>
      <c r="B43" s="37" t="s">
        <v>166</v>
      </c>
      <c r="C43" s="77" t="s">
        <v>167</v>
      </c>
      <c r="D43" s="81" t="s">
        <v>170</v>
      </c>
      <c r="E43" s="3"/>
      <c r="F43" s="34" t="s">
        <v>165</v>
      </c>
      <c r="G43" s="15" t="s">
        <v>2</v>
      </c>
      <c r="H43" s="37" t="s">
        <v>139</v>
      </c>
      <c r="I43" s="48">
        <v>45692</v>
      </c>
      <c r="J43" s="51"/>
      <c r="K43" s="43" t="s">
        <v>168</v>
      </c>
      <c r="L43" s="77" t="s">
        <v>169</v>
      </c>
      <c r="M43" s="65">
        <v>690</v>
      </c>
      <c r="N43" s="45">
        <f t="shared" si="4"/>
        <v>172.5</v>
      </c>
      <c r="O43" s="46">
        <f t="shared" si="5"/>
        <v>862.5</v>
      </c>
      <c r="P43" s="51"/>
      <c r="Q43" s="79"/>
      <c r="R43" s="80"/>
      <c r="S43" s="80"/>
    </row>
  </sheetData>
  <autoFilter ref="A2:S43" xr:uid="{3278F956-D18D-4B1C-A17A-91F50BC90AA1}"/>
  <pageMargins left="0.70866141732283472" right="0.70866141732283472" top="0.74803149606299213" bottom="0.74803149606299213" header="0.31496062992125984" footer="0.31496062992125984"/>
  <pageSetup paperSize="8" scale="55" fitToHeight="0" orientation="landscape" verticalDpi="0" r:id="rId1"/>
  <headerFooter>
    <oddFooter>Stranica &amp;P od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CDFB9B23E1224E934198299EB75276" ma:contentTypeVersion="5" ma:contentTypeDescription="Stvaranje novog dokumenta." ma:contentTypeScope="" ma:versionID="7dd3308541317eaf5d2e3c45efebcc8b">
  <xsd:schema xmlns:xsd="http://www.w3.org/2001/XMLSchema" xmlns:xs="http://www.w3.org/2001/XMLSchema" xmlns:p="http://schemas.microsoft.com/office/2006/metadata/properties" xmlns:ns3="e9cba131-8363-4ef5-a45a-4ade0e2248a5" targetNamespace="http://schemas.microsoft.com/office/2006/metadata/properties" ma:root="true" ma:fieldsID="6b0c73e15e2c1747b7cdce0574354013" ns3:_="">
    <xsd:import namespace="e9cba131-8363-4ef5-a45a-4ade0e2248a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cba131-8363-4ef5-a45a-4ade0e2248a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7595B1-A827-4F29-8F7C-1D4555B1F9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D396D6-6CB2-4D5A-AAEE-7D18B6B1E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cba131-8363-4ef5-a45a-4ade0e2248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CDD78B-6AB3-48A5-8A16-AACDA3A9CCE3}">
  <ds:schemaRefs>
    <ds:schemaRef ds:uri="http://www.w3.org/XML/1998/namespace"/>
    <ds:schemaRef ds:uri="http://purl.org/dc/elements/1.1/"/>
    <ds:schemaRef ds:uri="e9cba131-8363-4ef5-a45a-4ade0e2248a5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Registar ugovora 2025</vt:lpstr>
      <vt:lpstr>'Registar ugovora 2025'!Ispis_naslova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Baletić</dc:creator>
  <cp:lastModifiedBy>Gordana Lalić Džaferagić</cp:lastModifiedBy>
  <cp:lastPrinted>2025-04-15T09:32:00Z</cp:lastPrinted>
  <dcterms:created xsi:type="dcterms:W3CDTF">2025-04-07T12:30:53Z</dcterms:created>
  <dcterms:modified xsi:type="dcterms:W3CDTF">2025-04-16T11:35:27Z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0x0101003FCDFB9B23E1224E934198299EB75276</vt:lpwstr>
  </property>
</Properties>
</file>